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80" yWindow="285" windowWidth="7935" windowHeight="3525"/>
  </bookViews>
  <sheets>
    <sheet name="Dokumentationsliste_Bsp" sheetId="2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2" i="20" l="1"/>
  <c r="D11" i="20"/>
  <c r="D47" i="20"/>
  <c r="D42" i="20"/>
  <c r="D38" i="20"/>
  <c r="D30" i="20"/>
  <c r="D24" i="20"/>
  <c r="D23" i="20"/>
  <c r="D22" i="20"/>
  <c r="D21" i="20"/>
  <c r="D18" i="20"/>
  <c r="D17" i="20"/>
  <c r="D16" i="20"/>
  <c r="D14" i="20"/>
  <c r="D45" i="20" l="1"/>
  <c r="D44" i="20"/>
  <c r="D43" i="20"/>
  <c r="D41" i="20"/>
  <c r="D40" i="20"/>
  <c r="D37" i="20"/>
  <c r="D36" i="20"/>
  <c r="D35" i="20"/>
  <c r="D34" i="20"/>
  <c r="D33" i="20"/>
  <c r="D32" i="20"/>
  <c r="D31" i="20"/>
  <c r="D29" i="20"/>
  <c r="D28" i="20"/>
</calcChain>
</file>

<file path=xl/sharedStrings.xml><?xml version="1.0" encoding="utf-8"?>
<sst xmlns="http://schemas.openxmlformats.org/spreadsheetml/2006/main" count="169" uniqueCount="93">
  <si>
    <t>-</t>
  </si>
  <si>
    <t>Daten</t>
  </si>
  <si>
    <t>Einheit</t>
  </si>
  <si>
    <t>Berechnung</t>
  </si>
  <si>
    <t>Messung</t>
  </si>
  <si>
    <t>Annahme</t>
  </si>
  <si>
    <t>kW</t>
  </si>
  <si>
    <t>kg/h</t>
  </si>
  <si>
    <t>Erläuterung Datenherkunft: Messmethode, Berechnungsweg, Quelle der Annahme</t>
  </si>
  <si>
    <t>%</t>
  </si>
  <si>
    <t>x</t>
  </si>
  <si>
    <t>2 Kenngrößen der Bilanzierung</t>
  </si>
  <si>
    <t>Gasleistung</t>
  </si>
  <si>
    <t>Berechnung aus Gas- und elektr. Leistung</t>
  </si>
  <si>
    <t>Gesamtwirkungsgrad Kraftmaschine (brutto)</t>
  </si>
  <si>
    <t>Berechnung aus therm. und elektr. Wirkungsgrad der Kraftmaschine</t>
  </si>
  <si>
    <t>Synthesewirkungsgrad</t>
  </si>
  <si>
    <t>Keine Synthese vorhanden</t>
  </si>
  <si>
    <t>Gesamtanlagenwirkungsgrad (netto)</t>
  </si>
  <si>
    <t>Berechnung aus gemessenen Massenstrom und Analysewerte Brennstoff</t>
  </si>
  <si>
    <t>Berechnung aus gemessenen Massenstrom Bioenergieträger (Holzspäne) und Analysewerte Brennstoff</t>
  </si>
  <si>
    <t>Berechnung aus gemessenen Brenngasvolumenstrom und -zusammensetzung</t>
  </si>
  <si>
    <t>Berechnung aus Gasleistung und Feuerungswärmeleistung</t>
  </si>
  <si>
    <t>Berechnung aus Brennstoff- und elektr. Anlagenleistung</t>
  </si>
  <si>
    <t>Berechnung aus Brennstoff- und Bioenergieträger-Leistung</t>
  </si>
  <si>
    <t>Berechnung aus Brennstoff- und Nutzwärme-Leistung</t>
  </si>
  <si>
    <t>3 Plausibilitätsprüfung</t>
  </si>
  <si>
    <t>Input</t>
  </si>
  <si>
    <t>Energieeintrag</t>
  </si>
  <si>
    <t>Output</t>
  </si>
  <si>
    <t>Energieaustrag</t>
  </si>
  <si>
    <t>Massenstrom Brennstoff</t>
  </si>
  <si>
    <t>Massenstrom Hilfsstoffe</t>
  </si>
  <si>
    <t>Eingangsmassenstrom</t>
  </si>
  <si>
    <t>Massenstrom Brenngas</t>
  </si>
  <si>
    <t>Massenstrom Reststoffe</t>
  </si>
  <si>
    <t>Massenstrom Rauchgas (Kraftmaschine)</t>
  </si>
  <si>
    <t>Ausgangsmassenstrom</t>
  </si>
  <si>
    <t>Verlustleistung Vergaser</t>
  </si>
  <si>
    <t>Verlustleistung Gasreinigung</t>
  </si>
  <si>
    <t>Verlustleistung Kraftmaschine / Synthese</t>
  </si>
  <si>
    <t>Leistung der Biomasse am Anlageneintritt bezogen auf den Brennwert</t>
  </si>
  <si>
    <t>Massenstrom der Biomasse am Anlageneintritt</t>
  </si>
  <si>
    <t>Summe der Massenströme der einzelnen Hilfsstoffe</t>
  </si>
  <si>
    <t>Massenstrom am Austritt der Rohgasreinigung vor BHKW</t>
  </si>
  <si>
    <t>Summe der Massenströme der einzelnen Bioenergieträger</t>
  </si>
  <si>
    <t>Summe der Massenströme der einzelnen Reststoffe</t>
  </si>
  <si>
    <t>Massenstrom nach BHKW und Rauchgasreinigung</t>
  </si>
  <si>
    <t>Addition aller Input-Energieströme - Bilanzgrenze (Anlageneintritt)</t>
  </si>
  <si>
    <t>Addition aller Input-Massenströme - Bilanzgrenze (Anlageneintritt)</t>
  </si>
  <si>
    <t>Addition aller Output-Massenströme - Bilanzgrenze (BHKW-Gaseintritt)</t>
  </si>
  <si>
    <t>Addition aller Output-Massenströme - Bilanzgrenze (BHKW-Gasaustritt)</t>
  </si>
  <si>
    <t xml:space="preserve">Brennstoffleistung </t>
  </si>
  <si>
    <t xml:space="preserve">Feuerungswärmeleistung </t>
  </si>
  <si>
    <t>Leistung Nebenprodukte</t>
  </si>
  <si>
    <t>Lager- und Siebverluste (Nebenprodukt)</t>
  </si>
  <si>
    <t xml:space="preserve">Trocknungswärme </t>
  </si>
  <si>
    <t>Leistung Hilfsenergie (Bezugsenergie)</t>
  </si>
  <si>
    <t>Summe der elektr. und therm. Hilfsenergie, sowie der chem. Energie der einzelnen Hilfsstoffe</t>
  </si>
  <si>
    <t>Massenstrom Nebenprodukte</t>
  </si>
  <si>
    <t>Berechnung aus Gasleistung und Nennwärme der Kraftmaschine</t>
  </si>
  <si>
    <t>Berechnung über BHKW-Wirkungsgrad (beinhaltet Wärmeverluste und unvollständige Verbrennung)</t>
  </si>
  <si>
    <t>Leistung der Nebenprodukte (therm. + chem.)</t>
  </si>
  <si>
    <t>Leistung der Reststoffe  (therm. + chem.)</t>
  </si>
  <si>
    <t>Brennstoffleistung</t>
  </si>
  <si>
    <t>Eigener Wärmezähler</t>
  </si>
  <si>
    <t>Thermische Vergaserleistung berechnet (Produktgas-volumenstrom und -temperatur am Vergaseraustritt)</t>
  </si>
  <si>
    <t>Tabelle 43 Ausgefülltes Beispiel für die Dokumentationsliste Bilanzkenngrößen für Biomassevergasungsanlagen</t>
  </si>
  <si>
    <t>2.1 Biomassevorbehandlung (Bilanzraum Biomassevorbehandlung in Abb 9. im Methodenhandbuch)</t>
  </si>
  <si>
    <t>2.2 Biomassevergaser incl. Gasreinigung (Bilanzraum Biomassekonversion I in Abb 9 im Methodenhandbuch)</t>
  </si>
  <si>
    <t>2.3 KWK- oder Syntheseanlage (Bilanzraum Biomassekonversion II in Abb 9. im Methodenhandbuch)</t>
  </si>
  <si>
    <t>2.4 Gesamtanlageanlage (Bilanzraum Biomassekonversion II in Abb 9. im Methodenhandbuch)</t>
  </si>
  <si>
    <t>Therm. Anlagenleistung</t>
  </si>
  <si>
    <t>Elektr. Anlagenleistung</t>
  </si>
  <si>
    <t>Chem. Anlagenwirkungsgrad (netto)</t>
  </si>
  <si>
    <t>Elektr. Wirkungsgrad Kraftmaschine (brutto)</t>
  </si>
  <si>
    <t>Therm. Wirkungsgrad Kraftmaschine (brutto)</t>
  </si>
  <si>
    <t>Elektr. Anlagenwirkungsgrad (netto)</t>
  </si>
  <si>
    <t>Therm. Anlagenwirkungsgrad (netto)</t>
  </si>
  <si>
    <t>Chemischer Wirkungsgrad (Kaltgaswirkungsgrad)</t>
  </si>
  <si>
    <t xml:space="preserve">Berechnung aus elektr., chem., therm. Anlagenwirkungsgrad </t>
  </si>
  <si>
    <t>Therm.Verlust Rohgasreinigung - eigene Annahme - beinhaltet therm. Leistung der Reststoffe (14 kW)</t>
  </si>
  <si>
    <t>Entspricht elektr. Leistung BHKW</t>
  </si>
  <si>
    <t>Entspricht Nennwärme</t>
  </si>
  <si>
    <t>Therm. Verlust Vergaser - eigene Annahme - beinhaltet therm. Leistung der Nebenprodukte (10 kW)</t>
  </si>
  <si>
    <r>
      <t xml:space="preserve">3.1 Energiebilanz (Bilanzgrenze: </t>
    </r>
    <r>
      <rPr>
        <i/>
        <sz val="9"/>
        <color rgb="FF0033CC"/>
        <rFont val="Arial"/>
        <family val="2"/>
      </rPr>
      <t>Gesamtanlage inkl. BHKW</t>
    </r>
    <r>
      <rPr>
        <i/>
        <sz val="9"/>
        <rFont val="Arial"/>
        <family val="2"/>
      </rPr>
      <t>)</t>
    </r>
  </si>
  <si>
    <r>
      <t xml:space="preserve">3.2 Stoffbilanz (Bilanzgrenze </t>
    </r>
    <r>
      <rPr>
        <i/>
        <sz val="9"/>
        <color rgb="FF0033CC"/>
        <rFont val="Arial"/>
        <family val="2"/>
      </rPr>
      <t>nach Vergaser</t>
    </r>
    <r>
      <rPr>
        <i/>
        <sz val="9"/>
        <rFont val="Arial"/>
        <family val="2"/>
      </rPr>
      <t>)</t>
    </r>
  </si>
  <si>
    <t>Thermische Leistung (Vergaser und Gasreinigung)</t>
  </si>
  <si>
    <t>Summe der chem. und therm. Nebenproduktleistungen des Vergasers (Koks)</t>
  </si>
  <si>
    <t>Summe der chem. und therm. Reststoffleistungen des Vergasers</t>
  </si>
  <si>
    <t>Leistung Reststoffe</t>
  </si>
  <si>
    <t>Entspricht der Summe der chem. Nebenproduktleistungen</t>
  </si>
  <si>
    <t>Entspricht der Summe der chem. Reststoffleistungen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</si>
</sst>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color rgb="FF0033CC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C9E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C941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7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0" borderId="0" xfId="1"/>
    <xf numFmtId="0" fontId="2" fillId="0" borderId="0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6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0" xfId="1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7" xfId="1" applyFont="1" applyBorder="1" applyAlignment="1">
      <alignment vertical="center" wrapText="1"/>
    </xf>
    <xf numFmtId="0" fontId="3" fillId="0" borderId="23" xfId="1" applyFont="1" applyBorder="1" applyAlignment="1">
      <alignment vertical="center" wrapText="1"/>
    </xf>
    <xf numFmtId="0" fontId="3" fillId="0" borderId="22" xfId="1" applyFont="1" applyBorder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11" fillId="0" borderId="0" xfId="1" applyFont="1"/>
    <xf numFmtId="0" fontId="10" fillId="18" borderId="2" xfId="1" applyFont="1" applyFill="1" applyBorder="1" applyAlignment="1">
      <alignment horizontal="center" vertical="center" wrapText="1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42" xfId="1" applyFont="1" applyFill="1" applyBorder="1" applyAlignment="1">
      <alignment horizontal="center" vertical="center" wrapText="1"/>
    </xf>
    <xf numFmtId="0" fontId="10" fillId="18" borderId="11" xfId="1" applyFont="1" applyFill="1" applyBorder="1" applyAlignment="1">
      <alignment horizontal="center" vertical="center" wrapText="1"/>
    </xf>
    <xf numFmtId="0" fontId="10" fillId="18" borderId="1" xfId="1" applyFont="1" applyFill="1" applyBorder="1" applyAlignment="1">
      <alignment horizontal="center" vertical="center" wrapText="1"/>
    </xf>
    <xf numFmtId="0" fontId="10" fillId="18" borderId="2" xfId="1" applyFont="1" applyFill="1" applyBorder="1" applyAlignment="1">
      <alignment vertical="center" wrapText="1"/>
    </xf>
    <xf numFmtId="0" fontId="2" fillId="19" borderId="26" xfId="0" applyFont="1" applyFill="1" applyBorder="1" applyAlignment="1">
      <alignment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" fillId="19" borderId="39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6" fillId="20" borderId="40" xfId="1" applyFont="1" applyFill="1" applyBorder="1" applyAlignment="1">
      <alignment horizontal="left" vertical="center" wrapText="1"/>
    </xf>
    <xf numFmtId="0" fontId="6" fillId="20" borderId="41" xfId="1" applyFont="1" applyFill="1" applyBorder="1" applyAlignment="1">
      <alignment horizontal="left" vertical="center" wrapText="1"/>
    </xf>
    <xf numFmtId="0" fontId="6" fillId="20" borderId="33" xfId="1" applyFont="1" applyFill="1" applyBorder="1" applyAlignment="1">
      <alignment horizontal="left" vertical="center" wrapText="1"/>
    </xf>
    <xf numFmtId="0" fontId="2" fillId="0" borderId="35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center" wrapText="1"/>
    </xf>
    <xf numFmtId="0" fontId="10" fillId="18" borderId="8" xfId="1" applyFont="1" applyFill="1" applyBorder="1" applyAlignment="1">
      <alignment horizontal="left" vertical="center" wrapText="1"/>
    </xf>
    <xf numFmtId="0" fontId="10" fillId="18" borderId="9" xfId="1" applyFont="1" applyFill="1" applyBorder="1" applyAlignment="1">
      <alignment horizontal="left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47" xfId="1" applyFont="1" applyBorder="1" applyAlignment="1">
      <alignment horizontal="left" vertical="center" wrapText="1"/>
    </xf>
    <xf numFmtId="0" fontId="2" fillId="0" borderId="46" xfId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10" fillId="18" borderId="8" xfId="1" applyFont="1" applyFill="1" applyBorder="1" applyAlignment="1">
      <alignment vertical="center" wrapText="1"/>
    </xf>
    <xf numFmtId="0" fontId="10" fillId="18" borderId="9" xfId="1" applyFont="1" applyFill="1" applyBorder="1" applyAlignment="1">
      <alignment vertical="center" wrapText="1"/>
    </xf>
    <xf numFmtId="0" fontId="12" fillId="0" borderId="0" xfId="1" applyFont="1"/>
    <xf numFmtId="1" fontId="5" fillId="0" borderId="0" xfId="1" applyNumberFormat="1" applyFont="1" applyBorder="1" applyAlignment="1">
      <alignment horizontal="right" vertical="center" wrapText="1"/>
    </xf>
    <xf numFmtId="1" fontId="5" fillId="0" borderId="26" xfId="1" applyNumberFormat="1" applyFont="1" applyBorder="1" applyAlignment="1">
      <alignment horizontal="right" vertical="center" wrapText="1"/>
    </xf>
    <xf numFmtId="0" fontId="5" fillId="0" borderId="26" xfId="1" applyFont="1" applyBorder="1" applyAlignment="1">
      <alignment horizontal="right" vertical="center" wrapText="1"/>
    </xf>
    <xf numFmtId="1" fontId="6" fillId="0" borderId="26" xfId="1" applyNumberFormat="1" applyFont="1" applyBorder="1" applyAlignment="1">
      <alignment horizontal="right" vertical="center" wrapText="1"/>
    </xf>
    <xf numFmtId="0" fontId="6" fillId="19" borderId="28" xfId="0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26" xfId="1" applyNumberFormat="1" applyFont="1" applyBorder="1" applyAlignment="1">
      <alignment horizontal="right" vertical="center" wrapText="1"/>
    </xf>
    <xf numFmtId="1" fontId="6" fillId="0" borderId="0" xfId="1" applyNumberFormat="1" applyFont="1" applyBorder="1" applyAlignment="1">
      <alignment horizontal="right" vertical="center" wrapText="1"/>
    </xf>
    <xf numFmtId="1" fontId="6" fillId="0" borderId="3" xfId="1" applyNumberFormat="1" applyFont="1" applyBorder="1" applyAlignment="1">
      <alignment horizontal="right" vertical="center" wrapText="1"/>
    </xf>
    <xf numFmtId="1" fontId="5" fillId="0" borderId="18" xfId="1" applyNumberFormat="1" applyFont="1" applyBorder="1" applyAlignment="1">
      <alignment horizontal="right" vertical="center" wrapText="1"/>
    </xf>
    <xf numFmtId="1" fontId="13" fillId="0" borderId="22" xfId="1" applyNumberFormat="1" applyFont="1" applyBorder="1" applyAlignment="1">
      <alignment horizontal="right" vertical="center" wrapText="1"/>
    </xf>
    <xf numFmtId="1" fontId="13" fillId="0" borderId="0" xfId="1" applyNumberFormat="1" applyFont="1" applyBorder="1" applyAlignment="1">
      <alignment horizontal="right" vertical="center" wrapText="1"/>
    </xf>
    <xf numFmtId="1" fontId="13" fillId="0" borderId="3" xfId="1" applyNumberFormat="1" applyFont="1" applyBorder="1" applyAlignment="1">
      <alignment horizontal="right" vertical="center" wrapText="1"/>
    </xf>
  </cellXfs>
  <cellStyles count="56">
    <cellStyle name="20 % - Akzent1 2" xfId="2"/>
    <cellStyle name="20 % - Akzent1 2 2" xfId="3"/>
    <cellStyle name="20 % - Akzent1 3" xfId="4"/>
    <cellStyle name="20 % - Akzent2 2" xfId="5"/>
    <cellStyle name="20 % - Akzent2 2 2" xfId="6"/>
    <cellStyle name="20 % - Akzent2 3" xfId="7"/>
    <cellStyle name="20 % - Akzent3 2" xfId="8"/>
    <cellStyle name="20 % - Akzent3 2 2" xfId="9"/>
    <cellStyle name="20 % - Akzent3 3" xfId="10"/>
    <cellStyle name="20 % - Akzent4 2" xfId="11"/>
    <cellStyle name="20 % - Akzent4 2 2" xfId="12"/>
    <cellStyle name="20 % - Akzent4 3" xfId="13"/>
    <cellStyle name="20 % - Akzent5 2" xfId="14"/>
    <cellStyle name="20 % - Akzent5 2 2" xfId="15"/>
    <cellStyle name="20 % - Akzent5 3" xfId="16"/>
    <cellStyle name="20 % - Akzent6 2" xfId="17"/>
    <cellStyle name="20 % - Akzent6 2 2" xfId="18"/>
    <cellStyle name="20 % - Akzent6 3" xfId="19"/>
    <cellStyle name="40 % - Akzent1 2" xfId="20"/>
    <cellStyle name="40 % - Akzent1 2 2" xfId="21"/>
    <cellStyle name="40 % - Akzent1 3" xfId="22"/>
    <cellStyle name="40 % - Akzent2 2" xfId="23"/>
    <cellStyle name="40 % - Akzent2 2 2" xfId="24"/>
    <cellStyle name="40 % - Akzent2 3" xfId="25"/>
    <cellStyle name="40 % - Akzent3 2" xfId="26"/>
    <cellStyle name="40 % - Akzent3 2 2" xfId="27"/>
    <cellStyle name="40 % - Akzent3 3" xfId="28"/>
    <cellStyle name="40 % - Akzent4 2" xfId="29"/>
    <cellStyle name="40 % - Akzent4 2 2" xfId="30"/>
    <cellStyle name="40 % - Akzent4 3" xfId="31"/>
    <cellStyle name="40 % - Akzent5 2" xfId="32"/>
    <cellStyle name="40 % - Akzent5 2 2" xfId="33"/>
    <cellStyle name="40 % - Akzent5 3" xfId="34"/>
    <cellStyle name="40 % - Akzent6 2" xfId="35"/>
    <cellStyle name="40 % - Akzent6 2 2" xfId="36"/>
    <cellStyle name="40 % - Akzent6 3" xfId="37"/>
    <cellStyle name="Akzent2 2" xfId="38"/>
    <cellStyle name="Euro" xfId="39"/>
    <cellStyle name="Euro 2" xfId="40"/>
    <cellStyle name="Komma 2" xfId="41"/>
    <cellStyle name="Neutral 2" xfId="42"/>
    <cellStyle name="Notiz 2" xfId="43"/>
    <cellStyle name="Notiz 2 2" xfId="44"/>
    <cellStyle name="Notiz 2 2 2" xfId="45"/>
    <cellStyle name="Notiz 2 3" xfId="46"/>
    <cellStyle name="Prozent 2" xfId="47"/>
    <cellStyle name="Prozent 3" xfId="48"/>
    <cellStyle name="Schlecht 2" xfId="49"/>
    <cellStyle name="Standard" xfId="0" builtinId="0"/>
    <cellStyle name="Standard 2" xfId="1"/>
    <cellStyle name="Standard 2 2" xfId="50"/>
    <cellStyle name="Standard 2 2 2" xfId="51"/>
    <cellStyle name="Standard 3" xfId="52"/>
    <cellStyle name="Standard 3 2" xfId="53"/>
    <cellStyle name="Standard 3 2 2" xfId="54"/>
    <cellStyle name="Standard 3 3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C941"/>
      <color rgb="FF0033CC"/>
      <color rgb="FFFFBD11"/>
      <color rgb="FFDC9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echnung%20Vergaser_Beispiel_int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erhebung"/>
      <sheetName val="Bilanzkenngrößen_Plausibilität"/>
      <sheetName val="Bilanz"/>
      <sheetName val="Nebenrechnung Bilanz"/>
      <sheetName val="Quellen"/>
      <sheetName val="Verbrennungsrechnung Gas"/>
      <sheetName val="Rohdaten BTX DBFZ"/>
      <sheetName val="Rohdaten Perm DBFZ "/>
    </sheetNames>
    <sheetDataSet>
      <sheetData sheetId="0"/>
      <sheetData sheetId="1"/>
      <sheetData sheetId="2">
        <row r="5">
          <cell r="E5">
            <v>109</v>
          </cell>
          <cell r="N5">
            <v>155.71428571428572</v>
          </cell>
        </row>
        <row r="6">
          <cell r="W6">
            <v>491.42857142857144</v>
          </cell>
        </row>
        <row r="37">
          <cell r="N37">
            <v>287.14706330611961</v>
          </cell>
        </row>
        <row r="46">
          <cell r="W46">
            <v>66.900000000000006</v>
          </cell>
        </row>
        <row r="49">
          <cell r="N49">
            <v>152.446</v>
          </cell>
        </row>
        <row r="54">
          <cell r="E54">
            <v>1.5</v>
          </cell>
        </row>
        <row r="57">
          <cell r="N57">
            <v>5.72</v>
          </cell>
        </row>
        <row r="59">
          <cell r="W59">
            <v>88</v>
          </cell>
        </row>
        <row r="64">
          <cell r="E64">
            <v>10</v>
          </cell>
        </row>
        <row r="68">
          <cell r="E68">
            <v>3.5</v>
          </cell>
        </row>
        <row r="69">
          <cell r="W69">
            <v>70.138888888888886</v>
          </cell>
        </row>
        <row r="73">
          <cell r="E73">
            <v>22</v>
          </cell>
        </row>
        <row r="78">
          <cell r="W78">
            <v>15</v>
          </cell>
        </row>
        <row r="79">
          <cell r="W79">
            <v>19</v>
          </cell>
        </row>
        <row r="80">
          <cell r="W80">
            <v>49.242698483333299</v>
          </cell>
        </row>
        <row r="84">
          <cell r="W84">
            <v>111.66848160000002</v>
          </cell>
        </row>
        <row r="85">
          <cell r="W85">
            <v>226.82660325000001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workbookViewId="0">
      <selection activeCell="B2" sqref="B2"/>
    </sheetView>
  </sheetViews>
  <sheetFormatPr baseColWidth="10" defaultRowHeight="12.75" x14ac:dyDescent="0.2"/>
  <cols>
    <col min="1" max="1" width="2.7109375" style="1" customWidth="1"/>
    <col min="2" max="2" width="9.28515625" style="1" customWidth="1"/>
    <col min="3" max="3" width="53.42578125" style="1" customWidth="1"/>
    <col min="4" max="4" width="11.42578125" style="74"/>
    <col min="5" max="5" width="11.42578125" style="1"/>
    <col min="6" max="6" width="13.42578125" style="1" customWidth="1"/>
    <col min="7" max="7" width="11.28515625" style="1" customWidth="1"/>
    <col min="8" max="8" width="11.42578125" style="1" customWidth="1"/>
    <col min="9" max="9" width="47.42578125" style="1" customWidth="1"/>
    <col min="10" max="16384" width="11.42578125" style="1"/>
  </cols>
  <sheetData>
    <row r="1" spans="2:9" x14ac:dyDescent="0.2">
      <c r="B1" s="37" t="s">
        <v>67</v>
      </c>
    </row>
    <row r="2" spans="2:9" ht="13.5" thickBot="1" x14ac:dyDescent="0.25">
      <c r="B2" s="37"/>
    </row>
    <row r="3" spans="2:9" ht="30.75" customHeight="1" thickBot="1" x14ac:dyDescent="0.25">
      <c r="B3" s="54" t="s">
        <v>11</v>
      </c>
      <c r="C3" s="55"/>
      <c r="D3" s="38" t="s">
        <v>1</v>
      </c>
      <c r="E3" s="38" t="s">
        <v>2</v>
      </c>
      <c r="F3" s="39" t="s">
        <v>3</v>
      </c>
      <c r="G3" s="40" t="s">
        <v>4</v>
      </c>
      <c r="H3" s="41" t="s">
        <v>5</v>
      </c>
      <c r="I3" s="42" t="s">
        <v>8</v>
      </c>
    </row>
    <row r="4" spans="2:9" ht="24" customHeight="1" x14ac:dyDescent="0.2">
      <c r="B4" s="49" t="s">
        <v>68</v>
      </c>
      <c r="C4" s="50"/>
      <c r="D4" s="50"/>
      <c r="E4" s="50"/>
      <c r="F4" s="50"/>
      <c r="G4" s="50"/>
      <c r="H4" s="50"/>
      <c r="I4" s="51"/>
    </row>
    <row r="5" spans="2:9" ht="28.5" customHeight="1" x14ac:dyDescent="0.2">
      <c r="B5" s="56" t="s">
        <v>52</v>
      </c>
      <c r="C5" s="57"/>
      <c r="D5" s="75">
        <v>491</v>
      </c>
      <c r="E5" s="2" t="s">
        <v>6</v>
      </c>
      <c r="F5" s="3" t="s">
        <v>10</v>
      </c>
      <c r="G5" s="4"/>
      <c r="H5" s="5"/>
      <c r="I5" s="6" t="s">
        <v>19</v>
      </c>
    </row>
    <row r="6" spans="2:9" ht="28.5" customHeight="1" x14ac:dyDescent="0.2">
      <c r="B6" s="58" t="s">
        <v>53</v>
      </c>
      <c r="C6" s="59"/>
      <c r="D6" s="76">
        <v>512</v>
      </c>
      <c r="E6" s="11" t="s">
        <v>6</v>
      </c>
      <c r="F6" s="7" t="s">
        <v>10</v>
      </c>
      <c r="G6" s="8"/>
      <c r="H6" s="9"/>
      <c r="I6" s="10" t="s">
        <v>19</v>
      </c>
    </row>
    <row r="7" spans="2:9" ht="28.5" customHeight="1" x14ac:dyDescent="0.2">
      <c r="B7" s="58" t="s">
        <v>55</v>
      </c>
      <c r="C7" s="59"/>
      <c r="D7" s="77">
        <v>40</v>
      </c>
      <c r="E7" s="11" t="s">
        <v>6</v>
      </c>
      <c r="F7" s="7" t="s">
        <v>10</v>
      </c>
      <c r="G7" s="8"/>
      <c r="H7" s="9"/>
      <c r="I7" s="10" t="s">
        <v>20</v>
      </c>
    </row>
    <row r="8" spans="2:9" ht="28.5" customHeight="1" thickBot="1" x14ac:dyDescent="0.25">
      <c r="B8" s="52" t="s">
        <v>56</v>
      </c>
      <c r="C8" s="53"/>
      <c r="D8" s="75">
        <v>28</v>
      </c>
      <c r="E8" s="2" t="s">
        <v>6</v>
      </c>
      <c r="F8" s="3"/>
      <c r="G8" s="4" t="s">
        <v>10</v>
      </c>
      <c r="H8" s="5"/>
      <c r="I8" s="6" t="s">
        <v>65</v>
      </c>
    </row>
    <row r="9" spans="2:9" ht="22.5" customHeight="1" x14ac:dyDescent="0.2">
      <c r="B9" s="49" t="s">
        <v>69</v>
      </c>
      <c r="C9" s="50"/>
      <c r="D9" s="50"/>
      <c r="E9" s="50"/>
      <c r="F9" s="50"/>
      <c r="G9" s="50"/>
      <c r="H9" s="50"/>
      <c r="I9" s="51"/>
    </row>
    <row r="10" spans="2:9" ht="30.75" customHeight="1" x14ac:dyDescent="0.2">
      <c r="B10" s="60" t="s">
        <v>12</v>
      </c>
      <c r="C10" s="61"/>
      <c r="D10" s="75">
        <v>388</v>
      </c>
      <c r="E10" s="2" t="s">
        <v>6</v>
      </c>
      <c r="F10" s="3" t="s">
        <v>10</v>
      </c>
      <c r="G10" s="4"/>
      <c r="H10" s="5"/>
      <c r="I10" s="6" t="s">
        <v>21</v>
      </c>
    </row>
    <row r="11" spans="2:9" ht="30.75" customHeight="1" x14ac:dyDescent="0.2">
      <c r="B11" s="58" t="s">
        <v>62</v>
      </c>
      <c r="C11" s="59"/>
      <c r="D11" s="78">
        <f>30+10</f>
        <v>40</v>
      </c>
      <c r="E11" s="11" t="s">
        <v>6</v>
      </c>
      <c r="F11" s="7" t="s">
        <v>10</v>
      </c>
      <c r="G11" s="8"/>
      <c r="H11" s="9"/>
      <c r="I11" s="10" t="s">
        <v>88</v>
      </c>
    </row>
    <row r="12" spans="2:9" customFormat="1" ht="30.75" customHeight="1" x14ac:dyDescent="0.2">
      <c r="B12" s="64" t="s">
        <v>63</v>
      </c>
      <c r="C12" s="65"/>
      <c r="D12" s="79">
        <f>88+14</f>
        <v>102</v>
      </c>
      <c r="E12" s="44" t="s">
        <v>6</v>
      </c>
      <c r="F12" s="45" t="s">
        <v>10</v>
      </c>
      <c r="G12" s="46"/>
      <c r="H12" s="47"/>
      <c r="I12" s="48" t="s">
        <v>89</v>
      </c>
    </row>
    <row r="13" spans="2:9" ht="30.75" customHeight="1" x14ac:dyDescent="0.2">
      <c r="B13" s="62" t="s">
        <v>87</v>
      </c>
      <c r="C13" s="63"/>
      <c r="D13" s="75">
        <v>110</v>
      </c>
      <c r="E13" s="2" t="s">
        <v>6</v>
      </c>
      <c r="F13" s="3" t="s">
        <v>10</v>
      </c>
      <c r="G13" s="4"/>
      <c r="H13" s="5"/>
      <c r="I13" s="6" t="s">
        <v>66</v>
      </c>
    </row>
    <row r="14" spans="2:9" ht="30.75" customHeight="1" thickBot="1" x14ac:dyDescent="0.25">
      <c r="B14" s="58" t="s">
        <v>79</v>
      </c>
      <c r="C14" s="59"/>
      <c r="D14" s="78">
        <f>D10/D6*100</f>
        <v>75.78125</v>
      </c>
      <c r="E14" s="11" t="s">
        <v>9</v>
      </c>
      <c r="F14" s="7" t="s">
        <v>10</v>
      </c>
      <c r="G14" s="8"/>
      <c r="H14" s="9"/>
      <c r="I14" s="10" t="s">
        <v>22</v>
      </c>
    </row>
    <row r="15" spans="2:9" ht="20.25" customHeight="1" x14ac:dyDescent="0.2">
      <c r="B15" s="49" t="s">
        <v>70</v>
      </c>
      <c r="C15" s="50"/>
      <c r="D15" s="50"/>
      <c r="E15" s="50"/>
      <c r="F15" s="50"/>
      <c r="G15" s="50"/>
      <c r="H15" s="50"/>
      <c r="I15" s="51"/>
    </row>
    <row r="16" spans="2:9" ht="27.75" customHeight="1" x14ac:dyDescent="0.2">
      <c r="B16" s="56" t="s">
        <v>75</v>
      </c>
      <c r="C16" s="57"/>
      <c r="D16" s="80">
        <f>D31/D10*100</f>
        <v>28.780536494845364</v>
      </c>
      <c r="E16" s="2" t="s">
        <v>9</v>
      </c>
      <c r="F16" s="3" t="s">
        <v>10</v>
      </c>
      <c r="G16" s="4"/>
      <c r="H16" s="5"/>
      <c r="I16" s="6" t="s">
        <v>13</v>
      </c>
    </row>
    <row r="17" spans="2:9" ht="27.75" customHeight="1" x14ac:dyDescent="0.2">
      <c r="B17" s="58" t="s">
        <v>76</v>
      </c>
      <c r="C17" s="59"/>
      <c r="D17" s="81">
        <f>D32/D10*100</f>
        <v>58.460464755154639</v>
      </c>
      <c r="E17" s="11" t="s">
        <v>9</v>
      </c>
      <c r="F17" s="7" t="s">
        <v>10</v>
      </c>
      <c r="G17" s="8"/>
      <c r="H17" s="9"/>
      <c r="I17" s="10" t="s">
        <v>60</v>
      </c>
    </row>
    <row r="18" spans="2:9" ht="27.75" customHeight="1" x14ac:dyDescent="0.2">
      <c r="B18" s="58" t="s">
        <v>14</v>
      </c>
      <c r="C18" s="59"/>
      <c r="D18" s="81">
        <f>D16+D17</f>
        <v>87.241001250000011</v>
      </c>
      <c r="E18" s="11" t="s">
        <v>9</v>
      </c>
      <c r="F18" s="7" t="s">
        <v>10</v>
      </c>
      <c r="G18" s="8"/>
      <c r="H18" s="9"/>
      <c r="I18" s="10" t="s">
        <v>15</v>
      </c>
    </row>
    <row r="19" spans="2:9" ht="27.75" customHeight="1" thickBot="1" x14ac:dyDescent="0.25">
      <c r="B19" s="58" t="s">
        <v>16</v>
      </c>
      <c r="C19" s="59"/>
      <c r="D19" s="77" t="s">
        <v>0</v>
      </c>
      <c r="E19" s="11" t="s">
        <v>9</v>
      </c>
      <c r="F19" s="7"/>
      <c r="G19" s="8"/>
      <c r="H19" s="9"/>
      <c r="I19" s="10" t="s">
        <v>17</v>
      </c>
    </row>
    <row r="20" spans="2:9" ht="21.75" customHeight="1" x14ac:dyDescent="0.2">
      <c r="B20" s="49" t="s">
        <v>71</v>
      </c>
      <c r="C20" s="50"/>
      <c r="D20" s="50"/>
      <c r="E20" s="50"/>
      <c r="F20" s="50"/>
      <c r="G20" s="50"/>
      <c r="H20" s="50"/>
      <c r="I20" s="51"/>
    </row>
    <row r="21" spans="2:9" ht="27" customHeight="1" x14ac:dyDescent="0.2">
      <c r="B21" s="56" t="s">
        <v>77</v>
      </c>
      <c r="C21" s="57"/>
      <c r="D21" s="82">
        <f>D31/D28*100</f>
        <v>22.723237534883726</v>
      </c>
      <c r="E21" s="2" t="s">
        <v>9</v>
      </c>
      <c r="F21" s="3" t="s">
        <v>10</v>
      </c>
      <c r="G21" s="4"/>
      <c r="H21" s="5"/>
      <c r="I21" s="6" t="s">
        <v>23</v>
      </c>
    </row>
    <row r="22" spans="2:9" ht="27" customHeight="1" x14ac:dyDescent="0.2">
      <c r="B22" s="58" t="s">
        <v>74</v>
      </c>
      <c r="C22" s="59"/>
      <c r="D22" s="78">
        <f>D33/D28*100</f>
        <v>14.272448320413437</v>
      </c>
      <c r="E22" s="11" t="s">
        <v>9</v>
      </c>
      <c r="F22" s="7" t="s">
        <v>10</v>
      </c>
      <c r="G22" s="8"/>
      <c r="H22" s="9"/>
      <c r="I22" s="10" t="s">
        <v>24</v>
      </c>
    </row>
    <row r="23" spans="2:9" ht="27" customHeight="1" x14ac:dyDescent="0.2">
      <c r="B23" s="58" t="s">
        <v>78</v>
      </c>
      <c r="C23" s="59"/>
      <c r="D23" s="78">
        <f>D32/D28*100</f>
        <v>46.156576242732555</v>
      </c>
      <c r="E23" s="11" t="s">
        <v>9</v>
      </c>
      <c r="F23" s="7" t="s">
        <v>10</v>
      </c>
      <c r="G23" s="8"/>
      <c r="H23" s="9"/>
      <c r="I23" s="10" t="s">
        <v>25</v>
      </c>
    </row>
    <row r="24" spans="2:9" ht="28.5" customHeight="1" thickBot="1" x14ac:dyDescent="0.25">
      <c r="B24" s="70" t="s">
        <v>18</v>
      </c>
      <c r="C24" s="71"/>
      <c r="D24" s="83">
        <f>D21+D22+D23</f>
        <v>83.152262098029723</v>
      </c>
      <c r="E24" s="12" t="s">
        <v>9</v>
      </c>
      <c r="F24" s="13" t="s">
        <v>10</v>
      </c>
      <c r="G24" s="14"/>
      <c r="H24" s="15"/>
      <c r="I24" s="16" t="s">
        <v>80</v>
      </c>
    </row>
    <row r="25" spans="2:9" ht="13.5" thickBot="1" x14ac:dyDescent="0.25"/>
    <row r="26" spans="2:9" ht="35.25" customHeight="1" thickBot="1" x14ac:dyDescent="0.25">
      <c r="B26" s="72" t="s">
        <v>26</v>
      </c>
      <c r="C26" s="73"/>
      <c r="D26" s="38" t="s">
        <v>1</v>
      </c>
      <c r="E26" s="43" t="s">
        <v>2</v>
      </c>
      <c r="F26" s="39" t="s">
        <v>3</v>
      </c>
      <c r="G26" s="40" t="s">
        <v>4</v>
      </c>
      <c r="H26" s="41" t="s">
        <v>5</v>
      </c>
      <c r="I26" s="42" t="s">
        <v>8</v>
      </c>
    </row>
    <row r="27" spans="2:9" ht="18.75" customHeight="1" x14ac:dyDescent="0.2">
      <c r="B27" s="49" t="s">
        <v>85</v>
      </c>
      <c r="C27" s="50"/>
      <c r="D27" s="50"/>
      <c r="E27" s="50"/>
      <c r="F27" s="50"/>
      <c r="G27" s="50"/>
      <c r="H27" s="50"/>
      <c r="I27" s="51"/>
    </row>
    <row r="28" spans="2:9" ht="28.5" customHeight="1" x14ac:dyDescent="0.2">
      <c r="B28" s="67" t="s">
        <v>27</v>
      </c>
      <c r="C28" s="17" t="s">
        <v>64</v>
      </c>
      <c r="D28" s="84">
        <f>[1]Bilanz!W6</f>
        <v>491.42857142857144</v>
      </c>
      <c r="E28" s="18" t="s">
        <v>6</v>
      </c>
      <c r="F28" s="19" t="s">
        <v>10</v>
      </c>
      <c r="G28" s="20"/>
      <c r="H28" s="21"/>
      <c r="I28" s="17" t="s">
        <v>41</v>
      </c>
    </row>
    <row r="29" spans="2:9" ht="28.5" customHeight="1" x14ac:dyDescent="0.2">
      <c r="B29" s="66"/>
      <c r="C29" s="22" t="s">
        <v>57</v>
      </c>
      <c r="D29" s="76">
        <f>[1]Bilanz!W46+[1]Bilanz!E73</f>
        <v>88.9</v>
      </c>
      <c r="E29" s="11" t="s">
        <v>6</v>
      </c>
      <c r="F29" s="7" t="s">
        <v>10</v>
      </c>
      <c r="G29" s="8"/>
      <c r="H29" s="9"/>
      <c r="I29" s="22" t="s">
        <v>58</v>
      </c>
    </row>
    <row r="30" spans="2:9" ht="28.5" customHeight="1" x14ac:dyDescent="0.2">
      <c r="B30" s="68"/>
      <c r="C30" s="23" t="s">
        <v>28</v>
      </c>
      <c r="D30" s="85">
        <f>SUM(D28:D29)</f>
        <v>580.32857142857142</v>
      </c>
      <c r="E30" s="24" t="s">
        <v>6</v>
      </c>
      <c r="F30" s="25" t="s">
        <v>10</v>
      </c>
      <c r="G30" s="26"/>
      <c r="H30" s="27"/>
      <c r="I30" s="28" t="s">
        <v>48</v>
      </c>
    </row>
    <row r="31" spans="2:9" ht="28.5" customHeight="1" x14ac:dyDescent="0.2">
      <c r="B31" s="66" t="s">
        <v>29</v>
      </c>
      <c r="C31" s="29" t="s">
        <v>73</v>
      </c>
      <c r="D31" s="75">
        <f>[1]Bilanz!W84</f>
        <v>111.66848160000002</v>
      </c>
      <c r="E31" s="2" t="s">
        <v>6</v>
      </c>
      <c r="F31" s="3"/>
      <c r="G31" s="4" t="s">
        <v>10</v>
      </c>
      <c r="H31" s="5"/>
      <c r="I31" s="29" t="s">
        <v>82</v>
      </c>
    </row>
    <row r="32" spans="2:9" ht="28.5" customHeight="1" x14ac:dyDescent="0.2">
      <c r="B32" s="66"/>
      <c r="C32" s="22" t="s">
        <v>72</v>
      </c>
      <c r="D32" s="76">
        <f>[1]Bilanz!W85</f>
        <v>226.82660325000001</v>
      </c>
      <c r="E32" s="11" t="s">
        <v>6</v>
      </c>
      <c r="F32" s="7"/>
      <c r="G32" s="8" t="s">
        <v>10</v>
      </c>
      <c r="H32" s="9"/>
      <c r="I32" s="22" t="s">
        <v>83</v>
      </c>
    </row>
    <row r="33" spans="2:9" ht="28.5" customHeight="1" x14ac:dyDescent="0.2">
      <c r="B33" s="66"/>
      <c r="C33" s="22" t="s">
        <v>54</v>
      </c>
      <c r="D33" s="76">
        <f>[1]Bilanz!W69</f>
        <v>70.138888888888886</v>
      </c>
      <c r="E33" s="11" t="s">
        <v>6</v>
      </c>
      <c r="F33" s="7" t="s">
        <v>10</v>
      </c>
      <c r="G33" s="8"/>
      <c r="H33" s="9"/>
      <c r="I33" s="22" t="s">
        <v>91</v>
      </c>
    </row>
    <row r="34" spans="2:9" ht="28.5" customHeight="1" x14ac:dyDescent="0.2">
      <c r="B34" s="66"/>
      <c r="C34" s="22" t="s">
        <v>90</v>
      </c>
      <c r="D34" s="76">
        <f>[1]Bilanz!W59</f>
        <v>88</v>
      </c>
      <c r="E34" s="11" t="s">
        <v>6</v>
      </c>
      <c r="F34" s="7" t="s">
        <v>10</v>
      </c>
      <c r="G34" s="8"/>
      <c r="H34" s="9"/>
      <c r="I34" s="22" t="s">
        <v>92</v>
      </c>
    </row>
    <row r="35" spans="2:9" ht="28.5" customHeight="1" x14ac:dyDescent="0.2">
      <c r="B35" s="66"/>
      <c r="C35" s="22" t="s">
        <v>38</v>
      </c>
      <c r="D35" s="76">
        <f>[1]Bilanz!W78</f>
        <v>15</v>
      </c>
      <c r="E35" s="11" t="s">
        <v>6</v>
      </c>
      <c r="F35" s="7"/>
      <c r="G35" s="8"/>
      <c r="H35" s="9" t="s">
        <v>10</v>
      </c>
      <c r="I35" s="22" t="s">
        <v>84</v>
      </c>
    </row>
    <row r="36" spans="2:9" ht="28.5" customHeight="1" x14ac:dyDescent="0.2">
      <c r="B36" s="66"/>
      <c r="C36" s="29" t="s">
        <v>39</v>
      </c>
      <c r="D36" s="75">
        <f>[1]Bilanz!W79</f>
        <v>19</v>
      </c>
      <c r="E36" s="2" t="s">
        <v>6</v>
      </c>
      <c r="F36" s="3"/>
      <c r="G36" s="4"/>
      <c r="H36" s="5" t="s">
        <v>10</v>
      </c>
      <c r="I36" s="29" t="s">
        <v>81</v>
      </c>
    </row>
    <row r="37" spans="2:9" ht="28.5" customHeight="1" x14ac:dyDescent="0.2">
      <c r="B37" s="66"/>
      <c r="C37" s="22" t="s">
        <v>40</v>
      </c>
      <c r="D37" s="76">
        <f>[1]Bilanz!W80</f>
        <v>49.242698483333299</v>
      </c>
      <c r="E37" s="11" t="s">
        <v>6</v>
      </c>
      <c r="F37" s="7" t="s">
        <v>10</v>
      </c>
      <c r="G37" s="8"/>
      <c r="H37" s="9"/>
      <c r="I37" s="22" t="s">
        <v>61</v>
      </c>
    </row>
    <row r="38" spans="2:9" ht="30" customHeight="1" thickBot="1" x14ac:dyDescent="0.25">
      <c r="B38" s="66"/>
      <c r="C38" s="30" t="s">
        <v>30</v>
      </c>
      <c r="D38" s="86">
        <f>SUM(D31:D37)</f>
        <v>579.87667222222217</v>
      </c>
      <c r="E38" s="31" t="s">
        <v>6</v>
      </c>
      <c r="F38" s="3" t="s">
        <v>10</v>
      </c>
      <c r="G38" s="4"/>
      <c r="H38" s="5"/>
      <c r="I38" s="29" t="s">
        <v>51</v>
      </c>
    </row>
    <row r="39" spans="2:9" ht="18" customHeight="1" x14ac:dyDescent="0.2">
      <c r="B39" s="49" t="s">
        <v>86</v>
      </c>
      <c r="C39" s="50"/>
      <c r="D39" s="50"/>
      <c r="E39" s="50"/>
      <c r="F39" s="50"/>
      <c r="G39" s="50"/>
      <c r="H39" s="50"/>
      <c r="I39" s="51"/>
    </row>
    <row r="40" spans="2:9" ht="27" customHeight="1" x14ac:dyDescent="0.2">
      <c r="B40" s="67" t="s">
        <v>27</v>
      </c>
      <c r="C40" s="17" t="s">
        <v>31</v>
      </c>
      <c r="D40" s="84">
        <f>[1]Bilanz!N5</f>
        <v>155.71428571428572</v>
      </c>
      <c r="E40" s="18" t="s">
        <v>7</v>
      </c>
      <c r="F40" s="19"/>
      <c r="G40" s="20" t="s">
        <v>10</v>
      </c>
      <c r="H40" s="21"/>
      <c r="I40" s="17" t="s">
        <v>42</v>
      </c>
    </row>
    <row r="41" spans="2:9" ht="27" customHeight="1" x14ac:dyDescent="0.2">
      <c r="B41" s="66"/>
      <c r="C41" s="22" t="s">
        <v>32</v>
      </c>
      <c r="D41" s="76">
        <f>[1]Bilanz!N49</f>
        <v>152.446</v>
      </c>
      <c r="E41" s="11" t="s">
        <v>7</v>
      </c>
      <c r="F41" s="7"/>
      <c r="G41" s="8" t="s">
        <v>10</v>
      </c>
      <c r="H41" s="9"/>
      <c r="I41" s="22" t="s">
        <v>43</v>
      </c>
    </row>
    <row r="42" spans="2:9" ht="27" customHeight="1" x14ac:dyDescent="0.2">
      <c r="B42" s="68"/>
      <c r="C42" s="23" t="s">
        <v>33</v>
      </c>
      <c r="D42" s="85">
        <f>SUM(D40:D41)</f>
        <v>308.16028571428569</v>
      </c>
      <c r="E42" s="24" t="s">
        <v>7</v>
      </c>
      <c r="F42" s="25" t="s">
        <v>10</v>
      </c>
      <c r="G42" s="26"/>
      <c r="H42" s="27"/>
      <c r="I42" s="28" t="s">
        <v>49</v>
      </c>
    </row>
    <row r="43" spans="2:9" ht="27" customHeight="1" x14ac:dyDescent="0.2">
      <c r="B43" s="66" t="s">
        <v>29</v>
      </c>
      <c r="C43" s="29" t="s">
        <v>34</v>
      </c>
      <c r="D43" s="75">
        <f>[1]Bilanz!N37</f>
        <v>287.14706330611961</v>
      </c>
      <c r="E43" s="2" t="s">
        <v>7</v>
      </c>
      <c r="F43" s="3" t="s">
        <v>10</v>
      </c>
      <c r="G43" s="4"/>
      <c r="H43" s="5"/>
      <c r="I43" s="29" t="s">
        <v>44</v>
      </c>
    </row>
    <row r="44" spans="2:9" ht="27" customHeight="1" x14ac:dyDescent="0.2">
      <c r="B44" s="66"/>
      <c r="C44" s="22" t="s">
        <v>59</v>
      </c>
      <c r="D44" s="76">
        <f>[1]Bilanz!E64+[1]Bilanz!E68</f>
        <v>13.5</v>
      </c>
      <c r="E44" s="11" t="s">
        <v>7</v>
      </c>
      <c r="F44" s="7"/>
      <c r="G44" s="8" t="s">
        <v>10</v>
      </c>
      <c r="H44" s="9"/>
      <c r="I44" s="22" t="s">
        <v>45</v>
      </c>
    </row>
    <row r="45" spans="2:9" ht="27" customHeight="1" x14ac:dyDescent="0.2">
      <c r="B45" s="66"/>
      <c r="C45" s="22" t="s">
        <v>35</v>
      </c>
      <c r="D45" s="76">
        <f>[1]Bilanz!E54+[1]Bilanz!N57</f>
        <v>7.22</v>
      </c>
      <c r="E45" s="11" t="s">
        <v>7</v>
      </c>
      <c r="F45" s="7"/>
      <c r="G45" s="8" t="s">
        <v>10</v>
      </c>
      <c r="H45" s="9"/>
      <c r="I45" s="22" t="s">
        <v>46</v>
      </c>
    </row>
    <row r="46" spans="2:9" ht="27" customHeight="1" x14ac:dyDescent="0.2">
      <c r="B46" s="66"/>
      <c r="C46" s="22" t="s">
        <v>36</v>
      </c>
      <c r="D46" s="76" t="s">
        <v>0</v>
      </c>
      <c r="E46" s="11" t="s">
        <v>7</v>
      </c>
      <c r="F46" s="7"/>
      <c r="G46" s="8"/>
      <c r="H46" s="9"/>
      <c r="I46" s="22" t="s">
        <v>47</v>
      </c>
    </row>
    <row r="47" spans="2:9" ht="29.25" customHeight="1" thickBot="1" x14ac:dyDescent="0.25">
      <c r="B47" s="69"/>
      <c r="C47" s="32" t="s">
        <v>37</v>
      </c>
      <c r="D47" s="87">
        <f>SUM(D43:D46)</f>
        <v>307.86706330611963</v>
      </c>
      <c r="E47" s="33" t="s">
        <v>7</v>
      </c>
      <c r="F47" s="13" t="s">
        <v>10</v>
      </c>
      <c r="G47" s="34"/>
      <c r="H47" s="35"/>
      <c r="I47" s="36" t="s">
        <v>50</v>
      </c>
    </row>
  </sheetData>
  <mergeCells count="29">
    <mergeCell ref="B31:B38"/>
    <mergeCell ref="B40:B42"/>
    <mergeCell ref="B43:B47"/>
    <mergeCell ref="B22:C22"/>
    <mergeCell ref="B23:C23"/>
    <mergeCell ref="B24:C24"/>
    <mergeCell ref="B26:C26"/>
    <mergeCell ref="B28:B30"/>
    <mergeCell ref="B27:I27"/>
    <mergeCell ref="B39:I39"/>
    <mergeCell ref="B21:C21"/>
    <mergeCell ref="B10:C10"/>
    <mergeCell ref="B11:C11"/>
    <mergeCell ref="B13:C13"/>
    <mergeCell ref="B14:C14"/>
    <mergeCell ref="B16:C16"/>
    <mergeCell ref="B17:C17"/>
    <mergeCell ref="B18:C18"/>
    <mergeCell ref="B19:C19"/>
    <mergeCell ref="B12:C12"/>
    <mergeCell ref="B9:I9"/>
    <mergeCell ref="B15:I15"/>
    <mergeCell ref="B20:I20"/>
    <mergeCell ref="B8:C8"/>
    <mergeCell ref="B3:C3"/>
    <mergeCell ref="B5:C5"/>
    <mergeCell ref="B6:C6"/>
    <mergeCell ref="B7:C7"/>
    <mergeCell ref="B4:I4"/>
  </mergeCells>
  <printOptions gridLines="1" gridLinesSet="0"/>
  <pageMargins left="0.78740157499999996" right="0.78740157499999996" top="0.984251969" bottom="0.984251969" header="0.51181102300000003" footer="0.51181102300000003"/>
  <pageSetup paperSize="9" scale="50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a32649c660f613f2efca023c04f1e4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3bd5b30da81adf0232bc759dde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EFE31-D514-4B42-A8C9-A534084FE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5D39F6-A0C7-4FDE-960B-3E7F83D40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F9534-5219-4852-AAFF-0F3EEBB41BC8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Dokumentationsliste_Bsp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2013-06-18T10:38:44Z</cp:lastPrinted>
  <dcterms:created xsi:type="dcterms:W3CDTF">2001-11-15T10:09:06Z</dcterms:created>
  <dcterms:modified xsi:type="dcterms:W3CDTF">2015-06-08T13:17:38Z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